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水道課\01_庶務G\◎経営戦略関係\◆経営比較分析表\R6年度　経営比較分析表（水道）R5決算\"/>
    </mc:Choice>
  </mc:AlternateContent>
  <workbookProtection workbookAlgorithmName="SHA-512" workbookHashValue="29tT7NrkFNgWNpfjUMJCgmkyfO78OIrcD38Fj+D0XKLIISQEEeSGxCjoFe2xGfhUyTGDilN7xnc+RUPk/Y/4oA==" workbookSaltValue="pJ240xeOPn3krml2RcdH0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<sst xmlns="http://schemas.openxmlformats.org/spreadsheetml/2006/main" count="228" uniqueCount="113">
  <si>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</si>
  <si>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</si>
  <si>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</si>
  <si>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</si>
  <si>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</si>
  <si>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</si>
  <si>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</si>
  <si>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</si>
  <si>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</si>
  <si>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</si>
  <si>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</si>
  <si>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</si>
  <si>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</si>
  <si>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</si>
  <si>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</si>
  <si>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</si>
  <si>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</si>
  <si>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</si>
  <si>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</si>
  <si>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</si>
  <si>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</si>
  <si>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</si>
  <si>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</si>
  <si>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</si>
  <si>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</si>
  <si>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</si>
  <si>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</si>
  <si>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</si>
  <si>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</si>
  <si>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</si>
  <si>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</si>
  <si>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</si>
  <si>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</si>
  <si>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</si>
  <si>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</si>
  <si>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</si>
  <si>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</si>
  <si>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</si>
  <si>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</si>
  <si>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</si>
  <si>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</si>
  <si>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</si>
  <si>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</si>
  <si>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</si>
  <si>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</si>
  <si>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</si>
  <si>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</si>
  <si>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</si>
  <si>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</si>
  <si>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</si>
  <si>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</si>
  <si>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</si>
  <si>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</si>
  <si>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</si>
  <si>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</si>
  <si>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</si>
  <si>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</si>
  <si>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</si>
  <si>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</si>
  <si>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</si>
  <si>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</si>
  <si>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</si>
  <si>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</si>
  <si>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</si>
  <si>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</si>
  <si>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</si>
  <si>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</si>
  <si>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</si>
  <si>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</si>
  <si>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</si>
  <si>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</si>
  <si>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</si>
  <si>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</si>
  <si>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</si>
  <si>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</si>
  <si>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</si>
  <si>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</si>
  <si>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</si>
  <si>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</si>
  <si>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</si>
  <si>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</si>
  <si>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</si>
  <si>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</si>
  <si>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</si>
  <si>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</si>
  <si>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</si>
  <si>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</si>
  <si>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</si>
  <si>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</si>
  <si>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</si>
  <si>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</si>
  <si>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</si>
  <si>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</si>
  <si>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</si>
  <si>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</si>
  <si>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</si>
  <si>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</si>
  <si>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</si>
  <si>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</si>
  <si>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</si>
  <si>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</si>
  <si>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</si>
  <si>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</si>
  <si>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</si>
  <si>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</si>
  <si>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</si>
  <si>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</si>
  <si>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</si>
  <si>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</si>
  <si>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</si>
  <si>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全国平均及び類似団体の平均値を上回っている。管路経年化率、管路更新率を踏まえ、将来的な更新等の財源の確保や計画的な老朽化対策が必要である。
②管路経年化率
　全国平均及び類似団体の平均値を下回っている。現時点では法定耐用年数を超えた管路の割合が低いことを示している。
③管路更新率
　全国平均及び類似団体の平均値を下回っている。管路経年化率が低いため、現時点での投資の必要性は低いものの将来的な投資は必然であるため、計画的な更新の見直しが必要である。</t>
    <phoneticPr fontId="4"/>
  </si>
  <si>
    <t xml:space="preserve"> 現状では、事業・サービスの提供を安定的に継続するために必要な施設・設備に対する投資が適切に見込まれ、経営状況は、概ね健全な状態であるといえる。
　しかし、将来的な管路の更新等課題は明らかである。そのため、令和6年度、7年度において、富士見市水道ビジョン等の見直しを行っていく。今後は、策定した計画に基づき、事業運営の効率化を進め、また、水道施設等の整備を行う。</t>
    <rPh sb="1" eb="3">
      <t>ゲンジョウ</t>
    </rPh>
    <rPh sb="6" eb="8">
      <t>ジギョウ</t>
    </rPh>
    <rPh sb="14" eb="16">
      <t>テイキョウ</t>
    </rPh>
    <rPh sb="17" eb="20">
      <t>アンテイテキ</t>
    </rPh>
    <rPh sb="21" eb="23">
      <t>ケイゾク</t>
    </rPh>
    <rPh sb="28" eb="30">
      <t>ヒツヨウ</t>
    </rPh>
    <rPh sb="31" eb="33">
      <t>シセツ</t>
    </rPh>
    <rPh sb="34" eb="36">
      <t>セツビ</t>
    </rPh>
    <rPh sb="37" eb="38">
      <t>タイ</t>
    </rPh>
    <rPh sb="40" eb="42">
      <t>トウシ</t>
    </rPh>
    <rPh sb="43" eb="45">
      <t>テキセツ</t>
    </rPh>
    <rPh sb="46" eb="48">
      <t>ミコ</t>
    </rPh>
    <rPh sb="51" eb="53">
      <t>ケイエイ</t>
    </rPh>
    <rPh sb="53" eb="55">
      <t>ジョウキョウ</t>
    </rPh>
    <rPh sb="57" eb="58">
      <t>オオム</t>
    </rPh>
    <rPh sb="59" eb="61">
      <t>ケンゼン</t>
    </rPh>
    <rPh sb="62" eb="64">
      <t>ジョウタイ</t>
    </rPh>
    <rPh sb="78" eb="81">
      <t>ショウライテキ</t>
    </rPh>
    <rPh sb="82" eb="84">
      <t>カンロ</t>
    </rPh>
    <rPh sb="85" eb="87">
      <t>コウシン</t>
    </rPh>
    <rPh sb="87" eb="88">
      <t>トウ</t>
    </rPh>
    <rPh sb="88" eb="90">
      <t>カダイ</t>
    </rPh>
    <rPh sb="91" eb="92">
      <t>アキ</t>
    </rPh>
    <rPh sb="103" eb="105">
      <t>レイワ</t>
    </rPh>
    <rPh sb="106" eb="108">
      <t>ネンド</t>
    </rPh>
    <rPh sb="110" eb="112">
      <t>ネンド</t>
    </rPh>
    <rPh sb="117" eb="121">
      <t>フジミシ</t>
    </rPh>
    <rPh sb="121" eb="123">
      <t>スイドウ</t>
    </rPh>
    <rPh sb="127" eb="128">
      <t>トウ</t>
    </rPh>
    <rPh sb="129" eb="131">
      <t>ミナオ</t>
    </rPh>
    <rPh sb="133" eb="134">
      <t>オコナ</t>
    </rPh>
    <rPh sb="139" eb="141">
      <t>コンゴ</t>
    </rPh>
    <rPh sb="143" eb="145">
      <t>サクテイ</t>
    </rPh>
    <rPh sb="147" eb="149">
      <t>ケイカク</t>
    </rPh>
    <rPh sb="150" eb="151">
      <t>モト</t>
    </rPh>
    <rPh sb="154" eb="156">
      <t>ジギョウ</t>
    </rPh>
    <rPh sb="156" eb="158">
      <t>ウンエイ</t>
    </rPh>
    <rPh sb="159" eb="162">
      <t>コウリツカ</t>
    </rPh>
    <rPh sb="163" eb="164">
      <t>スス</t>
    </rPh>
    <rPh sb="169" eb="171">
      <t>スイドウ</t>
    </rPh>
    <rPh sb="171" eb="173">
      <t>シセツ</t>
    </rPh>
    <rPh sb="173" eb="174">
      <t>トウ</t>
    </rPh>
    <rPh sb="175" eb="177">
      <t>セイビ</t>
    </rPh>
    <rPh sb="178" eb="179">
      <t>オコナ</t>
    </rPh>
    <phoneticPr fontId="4"/>
  </si>
  <si>
    <t xml:space="preserve">①経常収支比率
　前年度と比較すると、経常費用が増加したことが要因で減少したと考えられる。今後は浄水場などの施設の老朽化対策を効率的に実施して、維持管理の経費を抑えていくことが求められる。
②累積欠損金比率
　累積欠損金は発生していない。
③流動比率
　新規の企業債借入予定もないため安定した支払能力を保有している。
④企業債残高対給水収益比率
　現時点では内部留保資金を活用することにより建設改良費の不足分を補填しているため、当面企業債の借入予定はない。
⑤料金回収率
　給水に係る費用が給水収益で賄えていることを表している。
⑥給水原価
　類似団体の平均値を下回っており、経常費用が減少していることにより給水原価が抑えられ、効率的な運営となった。
⑦施設利用率
　人口規模に見合った最大給水量の設定により、安定した施設利用率を継続している。
⑧有収率
　全国平均及び類似団体の平均値を上回っている。引き続き漏水調査等による収益につながらない配水状況の改善に努める。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</si>
</sst>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Normal"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0.18</c:v>
                </c:pt>
                <c:pt idx="2">
                  <c:v>0.15</c:v>
                </c:pt>
                <c:pt idx="3">
                  <c:v>0.17</c:v>
                </c:pt>
                <c:pt idx="4">
                  <c:v>0.28999999999999998</c:v>
                </c:pt>
              </c:numCache>
            </c:numRef>
          </c:val>
          <c:extLst>
            <c:ext xmlns:c16="http://schemas.microsoft.com/office/drawing/2014/chart" uri="{C3380CC4-5D6E-409C-BE32-E72D297353CC}">
              <c16:uniqueId val="{00000000-CA71-4AA6-8441-B7EDD7CC33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CA71-4AA6-8441-B7EDD7CC33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70.59</c:v>
                </c:pt>
                <c:pt idx="1">
                  <c:v>73.16</c:v>
                </c:pt>
                <c:pt idx="2">
                  <c:v>71.92</c:v>
                </c:pt>
                <c:pt idx="3">
                  <c:v>71.13</c:v>
                </c:pt>
                <c:pt idx="4">
                  <c:v>70.58</c:v>
                </c:pt>
              </c:numCache>
            </c:numRef>
          </c:val>
          <c:extLst>
            <c:ext xmlns:c16="http://schemas.microsoft.com/office/drawing/2014/chart" uri="{C3380CC4-5D6E-409C-BE32-E72D297353CC}">
              <c16:uniqueId val="{00000000-AE94-4887-98A8-5C51C57507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AE94-4887-98A8-5C51C57507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95.62</c:v>
                </c:pt>
                <c:pt idx="1">
                  <c:v>87.7</c:v>
                </c:pt>
                <c:pt idx="2">
                  <c:v>96.28</c:v>
                </c:pt>
                <c:pt idx="3">
                  <c:v>96.3</c:v>
                </c:pt>
                <c:pt idx="4">
                  <c:v>95.27</c:v>
                </c:pt>
              </c:numCache>
            </c:numRef>
          </c:val>
          <c:extLst>
            <c:ext xmlns:c16="http://schemas.microsoft.com/office/drawing/2014/chart" uri="{C3380CC4-5D6E-409C-BE32-E72D297353CC}">
              <c16:uniqueId val="{00000000-666F-48CB-80C2-63AE0324FE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666F-48CB-80C2-63AE0324FE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122.24</c:v>
                </c:pt>
                <c:pt idx="1">
                  <c:v>109.21</c:v>
                </c:pt>
                <c:pt idx="2">
                  <c:v>124.69</c:v>
                </c:pt>
                <c:pt idx="3">
                  <c:v>122.44</c:v>
                </c:pt>
                <c:pt idx="4">
                  <c:v>117.46</c:v>
                </c:pt>
              </c:numCache>
            </c:numRef>
          </c:val>
          <c:extLst>
            <c:ext xmlns:c16="http://schemas.microsoft.com/office/drawing/2014/chart" uri="{C3380CC4-5D6E-409C-BE32-E72D297353CC}">
              <c16:uniqueId val="{00000000-A40C-4FC1-B440-8428EA47ED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A40C-4FC1-B440-8428EA47ED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51.93</c:v>
                </c:pt>
                <c:pt idx="1">
                  <c:v>53.05</c:v>
                </c:pt>
                <c:pt idx="2">
                  <c:v>53.68</c:v>
                </c:pt>
                <c:pt idx="3">
                  <c:v>55.06</c:v>
                </c:pt>
                <c:pt idx="4">
                  <c:v>56.24</c:v>
                </c:pt>
              </c:numCache>
            </c:numRef>
          </c:val>
          <c:extLst>
            <c:ext xmlns:c16="http://schemas.microsoft.com/office/drawing/2014/chart" uri="{C3380CC4-5D6E-409C-BE32-E72D297353CC}">
              <c16:uniqueId val="{00000000-913E-40FF-84E2-E478715A40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913E-40FF-84E2-E478715A40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2.52</c:v>
                </c:pt>
                <c:pt idx="1">
                  <c:v>2.33</c:v>
                </c:pt>
                <c:pt idx="2">
                  <c:v>2.16</c:v>
                </c:pt>
                <c:pt idx="3">
                  <c:v>2.16</c:v>
                </c:pt>
                <c:pt idx="4">
                  <c:v>1.85</c:v>
                </c:pt>
              </c:numCache>
            </c:numRef>
          </c:val>
          <c:extLst>
            <c:ext xmlns:c16="http://schemas.microsoft.com/office/drawing/2014/chart" uri="{C3380CC4-5D6E-409C-BE32-E72D297353CC}">
              <c16:uniqueId val="{00000000-21AC-4D5A-A7F1-BC28DABEB3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21AC-4D5A-A7F1-BC28DABEB3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6A-4328-AED1-09E7056F66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336A-4328-AED1-09E7056F66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365.88</c:v>
                </c:pt>
                <c:pt idx="1">
                  <c:v>401.43</c:v>
                </c:pt>
                <c:pt idx="2">
                  <c:v>404.15</c:v>
                </c:pt>
                <c:pt idx="3">
                  <c:v>614.44000000000005</c:v>
                </c:pt>
                <c:pt idx="4">
                  <c:v>738.61</c:v>
                </c:pt>
              </c:numCache>
            </c:numRef>
          </c:val>
          <c:extLst>
            <c:ext xmlns:c16="http://schemas.microsoft.com/office/drawing/2014/chart" uri="{C3380CC4-5D6E-409C-BE32-E72D297353CC}">
              <c16:uniqueId val="{00000000-8AD9-4E4C-8B3F-B13BAF360A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8AD9-4E4C-8B3F-B13BAF360A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61.61</c:v>
                </c:pt>
                <c:pt idx="1">
                  <c:v>50.35</c:v>
                </c:pt>
                <c:pt idx="2">
                  <c:v>35.68</c:v>
                </c:pt>
                <c:pt idx="3">
                  <c:v>34.58</c:v>
                </c:pt>
                <c:pt idx="4">
                  <c:v>20.22</c:v>
                </c:pt>
              </c:numCache>
            </c:numRef>
          </c:val>
          <c:extLst>
            <c:ext xmlns:c16="http://schemas.microsoft.com/office/drawing/2014/chart" uri="{C3380CC4-5D6E-409C-BE32-E72D297353CC}">
              <c16:uniqueId val="{00000000-CEB0-43ED-ABF6-C1510902E6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CEB0-43ED-ABF6-C1510902E6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106.22</c:v>
                </c:pt>
                <c:pt idx="1">
                  <c:v>96.95</c:v>
                </c:pt>
                <c:pt idx="2">
                  <c:v>108.12</c:v>
                </c:pt>
                <c:pt idx="3">
                  <c:v>80.48</c:v>
                </c:pt>
                <c:pt idx="4">
                  <c:v>103.31</c:v>
                </c:pt>
              </c:numCache>
            </c:numRef>
          </c:val>
          <c:extLst>
            <c:ext xmlns:c16="http://schemas.microsoft.com/office/drawing/2014/chart" uri="{C3380CC4-5D6E-409C-BE32-E72D297353CC}">
              <c16:uniqueId val="{00000000-BCCB-4EF2-A57B-5213F8DA8C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BCCB-4EF2-A57B-5213F8DA8C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127.79</c:v>
                </c:pt>
                <c:pt idx="1">
                  <c:v>138.9</c:v>
                </c:pt>
                <c:pt idx="2">
                  <c:v>123.53</c:v>
                </c:pt>
                <c:pt idx="3">
                  <c:v>129.80000000000001</c:v>
                </c:pt>
                <c:pt idx="4">
                  <c:v>130.55000000000001</c:v>
                </c:pt>
              </c:numCache>
            </c:numRef>
          </c:val>
          <c:extLst>
            <c:ext xmlns:c16="http://schemas.microsoft.com/office/drawing/2014/chart" uri="{C3380CC4-5D6E-409C-BE32-E72D297353CC}">
              <c16:uniqueId val="{00000000-653E-41FF-92AD-25D107490B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653E-41FF-92AD-25D107490B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4"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埼玉県　富士見市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非設置</v>
      </c>
      <c r="AE8" s="77"/>
      <c r="AF8" s="77"/>
      <c r="AG8" s="77"/>
      <c r="AH8" s="77"/>
      <c r="AI8" s="77"/>
      <c r="AJ8" s="77"/>
      <c r="AK8" s="2"/>
      <c r="AL8" s="68">
        <f>データ!$R$6</f>
        <v>113145</v>
      </c>
      <c r="AM8" s="68"/>
      <c r="AN8" s="68"/>
      <c r="AO8" s="68"/>
      <c r="AP8" s="68"/>
      <c r="AQ8" s="68"/>
      <c r="AR8" s="68"/>
      <c r="AS8" s="68"/>
      <c r="AT8" s="36">
        <f>データ!$S$6</f>
        <v>19.77</v>
      </c>
      <c r="AU8" s="37"/>
      <c r="AV8" s="37"/>
      <c r="AW8" s="37"/>
      <c r="AX8" s="37"/>
      <c r="AY8" s="37"/>
      <c r="AZ8" s="37"/>
      <c r="BA8" s="37"/>
      <c r="BB8" s="57">
        <f>データ!$T$6</f>
        <v>5723.07</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95.41</v>
      </c>
      <c r="J10" s="37"/>
      <c r="K10" s="37"/>
      <c r="L10" s="37"/>
      <c r="M10" s="37"/>
      <c r="N10" s="37"/>
      <c r="O10" s="67"/>
      <c r="P10" s="57">
        <f>データ!$P$6</f>
        <v>99.98</v>
      </c>
      <c r="Q10" s="57"/>
      <c r="R10" s="57"/>
      <c r="S10" s="57"/>
      <c r="T10" s="57"/>
      <c r="U10" s="57"/>
      <c r="V10" s="57"/>
      <c r="W10" s="68">
        <f>データ!$Q$6</f>
        <v>2255</v>
      </c>
      <c r="X10" s="68"/>
      <c r="Y10" s="68"/>
      <c r="Z10" s="68"/>
      <c r="AA10" s="68"/>
      <c r="AB10" s="68"/>
      <c r="AC10" s="68"/>
      <c r="AD10" s="2"/>
      <c r="AE10" s="2"/>
      <c r="AF10" s="2"/>
      <c r="AG10" s="2"/>
      <c r="AH10" s="2"/>
      <c r="AI10" s="2"/>
      <c r="AJ10" s="2"/>
      <c r="AK10" s="2"/>
      <c r="AL10" s="68">
        <f>データ!$U$6</f>
        <v>112729</v>
      </c>
      <c r="AM10" s="68"/>
      <c r="AN10" s="68"/>
      <c r="AO10" s="68"/>
      <c r="AP10" s="68"/>
      <c r="AQ10" s="68"/>
      <c r="AR10" s="68"/>
      <c r="AS10" s="68"/>
      <c r="AT10" s="36">
        <f>データ!$V$6</f>
        <v>19.7</v>
      </c>
      <c r="AU10" s="37"/>
      <c r="AV10" s="37"/>
      <c r="AW10" s="37"/>
      <c r="AX10" s="37"/>
      <c r="AY10" s="37"/>
      <c r="AZ10" s="37"/>
      <c r="BA10" s="37"/>
      <c r="BB10" s="57">
        <f>データ!$W$6</f>
        <v>5722.28</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zyRTOV4Tf+BWD8R3vhTsyEqKtjGQDspZFab7bT85kM5kw3Rnq4XU51+LsHR1SwFdNUcS1qvJ89XU2onLF7yw==" saltValue="Ljjb2rA5ZpzU1pv0vxiT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112356</v>
      </c>
      <c r="D6" s="20">
        <f t="shared" si="3"/>
        <v>46</v>
      </c>
      <c r="E6" s="20">
        <f t="shared" si="3"/>
        <v>1</v>
      </c>
      <c r="F6" s="20">
        <f t="shared" si="3"/>
        <v>0</v>
      </c>
      <c r="G6" s="20">
        <f t="shared" si="3"/>
        <v>1</v>
      </c>
      <c r="H6" s="20" t="str">
        <f t="shared" si="3"/>
        <v>埼玉県　富士見市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95.41</v>
      </c>
      <c r="P6" s="21">
        <f t="shared" si="3"/>
        <v>99.98</v>
      </c>
      <c r="Q6" s="21">
        <f t="shared" si="3"/>
        <v>2255</v>
      </c>
      <c r="R6" s="21">
        <f t="shared" si="3"/>
        <v>113145</v>
      </c>
      <c r="S6" s="21">
        <f t="shared" si="3"/>
        <v>19.77</v>
      </c>
      <c r="T6" s="21">
        <f t="shared" si="3"/>
        <v>5723.07</v>
      </c>
      <c r="U6" s="21">
        <f t="shared" si="3"/>
        <v>112729</v>
      </c>
      <c r="V6" s="21">
        <f t="shared" si="3"/>
        <v>19.7</v>
      </c>
      <c r="W6" s="21">
        <f t="shared" si="3"/>
        <v>5722.28</v>
      </c>
      <c r="X6" s="22">
        <f>IF(X7="",NA(),X7)</f>
        <v>122.24</v>
      </c>
      <c r="Y6" s="22">
        <f t="shared" ref="Y6:AG6" si="4">IF(Y7="",NA(),Y7)</f>
        <v>109.21</v>
      </c>
      <c r="Z6" s="22">
        <f t="shared" si="4"/>
        <v>124.69</v>
      </c>
      <c r="AA6" s="22">
        <f t="shared" si="4"/>
        <v>122.44</v>
      </c>
      <c r="AB6" s="22">
        <f t="shared" si="4"/>
        <v>117.46</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365.88</v>
      </c>
      <c r="AU6" s="22">
        <f t="shared" ref="AU6:BC6" si="6">IF(AU7="",NA(),AU7)</f>
        <v>401.43</v>
      </c>
      <c r="AV6" s="22">
        <f t="shared" si="6"/>
        <v>404.15</v>
      </c>
      <c r="AW6" s="22">
        <f t="shared" si="6"/>
        <v>614.44000000000005</v>
      </c>
      <c r="AX6" s="22">
        <f t="shared" si="6"/>
        <v>738.61</v>
      </c>
      <c r="AY6" s="22">
        <f t="shared" si="6"/>
        <v>358.91</v>
      </c>
      <c r="AZ6" s="22">
        <f t="shared" si="6"/>
        <v>360.96</v>
      </c>
      <c r="BA6" s="22">
        <f t="shared" si="6"/>
        <v>351.29</v>
      </c>
      <c r="BB6" s="22">
        <f t="shared" si="6"/>
        <v>364.24</v>
      </c>
      <c r="BC6" s="22">
        <f t="shared" si="6"/>
        <v>369.82</v>
      </c>
      <c r="BD6" s="21" t="str">
        <f>IF(BD7="","",IF(BD7="-","【-】","【"&amp;SUBSTITUTE(TEXT(BD7,"#,##0.00"),"-","△")&amp;"】"))</f>
        <v>【243.36】</v>
      </c>
      <c r="BE6" s="22">
        <f>IF(BE7="",NA(),BE7)</f>
        <v>61.61</v>
      </c>
      <c r="BF6" s="22">
        <f t="shared" ref="BF6:BN6" si="7">IF(BF7="",NA(),BF7)</f>
        <v>50.35</v>
      </c>
      <c r="BG6" s="22">
        <f t="shared" si="7"/>
        <v>35.68</v>
      </c>
      <c r="BH6" s="22">
        <f t="shared" si="7"/>
        <v>34.58</v>
      </c>
      <c r="BI6" s="22">
        <f t="shared" si="7"/>
        <v>20.22</v>
      </c>
      <c r="BJ6" s="22">
        <f t="shared" si="7"/>
        <v>247.27</v>
      </c>
      <c r="BK6" s="22">
        <f t="shared" si="7"/>
        <v>239.18</v>
      </c>
      <c r="BL6" s="22">
        <f t="shared" si="7"/>
        <v>236.29</v>
      </c>
      <c r="BM6" s="22">
        <f t="shared" si="7"/>
        <v>238.77</v>
      </c>
      <c r="BN6" s="22">
        <f t="shared" si="7"/>
        <v>218.57</v>
      </c>
      <c r="BO6" s="21" t="str">
        <f>IF(BO7="","",IF(BO7="-","【-】","【"&amp;SUBSTITUTE(TEXT(BO7,"#,##0.00"),"-","△")&amp;"】"))</f>
        <v>【265.93】</v>
      </c>
      <c r="BP6" s="22">
        <f>IF(BP7="",NA(),BP7)</f>
        <v>106.22</v>
      </c>
      <c r="BQ6" s="22">
        <f t="shared" ref="BQ6:BY6" si="8">IF(BQ7="",NA(),BQ7)</f>
        <v>96.95</v>
      </c>
      <c r="BR6" s="22">
        <f t="shared" si="8"/>
        <v>108.12</v>
      </c>
      <c r="BS6" s="22">
        <f t="shared" si="8"/>
        <v>80.48</v>
      </c>
      <c r="BT6" s="22">
        <f t="shared" si="8"/>
        <v>103.31</v>
      </c>
      <c r="BU6" s="22">
        <f t="shared" si="8"/>
        <v>105.34</v>
      </c>
      <c r="BV6" s="22">
        <f t="shared" si="8"/>
        <v>101.89</v>
      </c>
      <c r="BW6" s="22">
        <f t="shared" si="8"/>
        <v>104.33</v>
      </c>
      <c r="BX6" s="22">
        <f t="shared" si="8"/>
        <v>98.85</v>
      </c>
      <c r="BY6" s="22">
        <f t="shared" si="8"/>
        <v>101.78</v>
      </c>
      <c r="BZ6" s="21" t="str">
        <f>IF(BZ7="","",IF(BZ7="-","【-】","【"&amp;SUBSTITUTE(TEXT(BZ7,"#,##0.00"),"-","△")&amp;"】"))</f>
        <v>【97.82】</v>
      </c>
      <c r="CA6" s="22">
        <f>IF(CA7="",NA(),CA7)</f>
        <v>127.79</v>
      </c>
      <c r="CB6" s="22">
        <f t="shared" ref="CB6:CJ6" si="9">IF(CB7="",NA(),CB7)</f>
        <v>138.9</v>
      </c>
      <c r="CC6" s="22">
        <f t="shared" si="9"/>
        <v>123.53</v>
      </c>
      <c r="CD6" s="22">
        <f t="shared" si="9"/>
        <v>129.80000000000001</v>
      </c>
      <c r="CE6" s="22">
        <f t="shared" si="9"/>
        <v>130.55000000000001</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70.59</v>
      </c>
      <c r="CM6" s="22">
        <f t="shared" ref="CM6:CU6" si="10">IF(CM7="",NA(),CM7)</f>
        <v>73.16</v>
      </c>
      <c r="CN6" s="22">
        <f t="shared" si="10"/>
        <v>71.92</v>
      </c>
      <c r="CO6" s="22">
        <f t="shared" si="10"/>
        <v>71.13</v>
      </c>
      <c r="CP6" s="22">
        <f t="shared" si="10"/>
        <v>70.58</v>
      </c>
      <c r="CQ6" s="22">
        <f t="shared" si="10"/>
        <v>62.05</v>
      </c>
      <c r="CR6" s="22">
        <f t="shared" si="10"/>
        <v>63.23</v>
      </c>
      <c r="CS6" s="22">
        <f t="shared" si="10"/>
        <v>62.59</v>
      </c>
      <c r="CT6" s="22">
        <f t="shared" si="10"/>
        <v>61.81</v>
      </c>
      <c r="CU6" s="22">
        <f t="shared" si="10"/>
        <v>62.35</v>
      </c>
      <c r="CV6" s="21" t="str">
        <f>IF(CV7="","",IF(CV7="-","【-】","【"&amp;SUBSTITUTE(TEXT(CV7,"#,##0.00"),"-","△")&amp;"】"))</f>
        <v>【59.81】</v>
      </c>
      <c r="CW6" s="22">
        <f>IF(CW7="",NA(),CW7)</f>
        <v>95.62</v>
      </c>
      <c r="CX6" s="22">
        <f t="shared" ref="CX6:DF6" si="11">IF(CX7="",NA(),CX7)</f>
        <v>87.7</v>
      </c>
      <c r="CY6" s="22">
        <f t="shared" si="11"/>
        <v>96.28</v>
      </c>
      <c r="CZ6" s="22">
        <f t="shared" si="11"/>
        <v>96.3</v>
      </c>
      <c r="DA6" s="22">
        <f t="shared" si="11"/>
        <v>95.27</v>
      </c>
      <c r="DB6" s="22">
        <f t="shared" si="11"/>
        <v>89.11</v>
      </c>
      <c r="DC6" s="22">
        <f t="shared" si="11"/>
        <v>89.35</v>
      </c>
      <c r="DD6" s="22">
        <f t="shared" si="11"/>
        <v>89.7</v>
      </c>
      <c r="DE6" s="22">
        <f t="shared" si="11"/>
        <v>89.24</v>
      </c>
      <c r="DF6" s="22">
        <f t="shared" si="11"/>
        <v>88.71</v>
      </c>
      <c r="DG6" s="21" t="str">
        <f>IF(DG7="","",IF(DG7="-","【-】","【"&amp;SUBSTITUTE(TEXT(DG7,"#,##0.00"),"-","△")&amp;"】"))</f>
        <v>【89.42】</v>
      </c>
      <c r="DH6" s="22">
        <f>IF(DH7="",NA(),DH7)</f>
        <v>51.93</v>
      </c>
      <c r="DI6" s="22">
        <f t="shared" ref="DI6:DQ6" si="12">IF(DI7="",NA(),DI7)</f>
        <v>53.05</v>
      </c>
      <c r="DJ6" s="22">
        <f t="shared" si="12"/>
        <v>53.68</v>
      </c>
      <c r="DK6" s="22">
        <f t="shared" si="12"/>
        <v>55.06</v>
      </c>
      <c r="DL6" s="22">
        <f t="shared" si="12"/>
        <v>56.24</v>
      </c>
      <c r="DM6" s="22">
        <f t="shared" si="12"/>
        <v>48.69</v>
      </c>
      <c r="DN6" s="22">
        <f t="shared" si="12"/>
        <v>49.62</v>
      </c>
      <c r="DO6" s="22">
        <f t="shared" si="12"/>
        <v>50.5</v>
      </c>
      <c r="DP6" s="22">
        <f t="shared" si="12"/>
        <v>51.28</v>
      </c>
      <c r="DQ6" s="22">
        <f t="shared" si="12"/>
        <v>51.95</v>
      </c>
      <c r="DR6" s="21" t="str">
        <f>IF(DR7="","",IF(DR7="-","【-】","【"&amp;SUBSTITUTE(TEXT(DR7,"#,##0.00"),"-","△")&amp;"】"))</f>
        <v>【52.02】</v>
      </c>
      <c r="DS6" s="22">
        <f>IF(DS7="",NA(),DS7)</f>
        <v>2.52</v>
      </c>
      <c r="DT6" s="22">
        <f t="shared" ref="DT6:EB6" si="13">IF(DT7="",NA(),DT7)</f>
        <v>2.33</v>
      </c>
      <c r="DU6" s="22">
        <f t="shared" si="13"/>
        <v>2.16</v>
      </c>
      <c r="DV6" s="22">
        <f t="shared" si="13"/>
        <v>2.16</v>
      </c>
      <c r="DW6" s="22">
        <f t="shared" si="13"/>
        <v>1.85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0.37</v>
      </c>
      <c r="EE6" s="22">
        <f t="shared" ref="EE6:EM6" si="14">IF(EE7="",NA(),EE7)</f>
        <v>0.18</v>
      </c>
      <c r="EF6" s="22">
        <f t="shared" si="14"/>
        <v>0.15</v>
      </c>
      <c r="EG6" s="22">
        <f t="shared" si="14"/>
        <v>0.17</v>
      </c>
      <c r="EH6" s="22">
        <f t="shared" si="14"/>
        <v>0.28999999999999998</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112356</v>
      </c>
      <c r="D7" s="24">
        <v>46</v>
      </c>
      <c r="E7" s="24">
        <v>1</v>
      </c>
      <c r="F7" s="24">
        <v>0</v>
      </c>
      <c r="G7" s="24">
        <v>1</v>
      </c>
      <c r="H7" s="24" t="s">
        <v>93</v>
      </c>
      <c r="I7" s="24" t="s">
        <v>94</v>
      </c>
      <c r="J7" s="24" t="s">
        <v>95</v>
      </c>
      <c r="K7" s="24" t="s">
        <v>96</v>
      </c>
      <c r="L7" s="24" t="s">
        <v>97</v>
      </c>
      <c r="M7" s="24" t="s">
        <v>98</v>
      </c>
      <c r="N7" s="25" t="s">
        <v>99</v>
      </c>
      <c r="O7" s="25">
        <v>95.41</v>
      </c>
      <c r="P7" s="25">
        <v>99.98</v>
      </c>
      <c r="Q7" s="25">
        <v>2255</v>
      </c>
      <c r="R7" s="25">
        <v>113145</v>
      </c>
      <c r="S7" s="25">
        <v>19.77</v>
      </c>
      <c r="T7" s="25">
        <v>5723.07</v>
      </c>
      <c r="U7" s="25">
        <v>112729</v>
      </c>
      <c r="V7" s="25">
        <v>19.7</v>
      </c>
      <c r="W7" s="25">
        <v>5722.28</v>
      </c>
      <c r="X7" s="25">
        <v>122.24</v>
      </c>
      <c r="Y7" s="25">
        <v>109.21</v>
      </c>
      <c r="Z7" s="25">
        <v>124.69</v>
      </c>
      <c r="AA7" s="25">
        <v>122.44</v>
      </c>
      <c r="AB7" s="25">
        <v>117.46</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365.88</v>
      </c>
      <c r="AU7" s="25">
        <v>401.43</v>
      </c>
      <c r="AV7" s="25">
        <v>404.15</v>
      </c>
      <c r="AW7" s="25">
        <v>614.44000000000005</v>
      </c>
      <c r="AX7" s="25">
        <v>738.61</v>
      </c>
      <c r="AY7" s="25">
        <v>358.91</v>
      </c>
      <c r="AZ7" s="25">
        <v>360.96</v>
      </c>
      <c r="BA7" s="25">
        <v>351.29</v>
      </c>
      <c r="BB7" s="25">
        <v>364.24</v>
      </c>
      <c r="BC7" s="25">
        <v>369.82</v>
      </c>
      <c r="BD7" s="25">
        <v>243.36</v>
      </c>
      <c r="BE7" s="25">
        <v>61.61</v>
      </c>
      <c r="BF7" s="25">
        <v>50.35</v>
      </c>
      <c r="BG7" s="25">
        <v>35.68</v>
      </c>
      <c r="BH7" s="25">
        <v>34.58</v>
      </c>
      <c r="BI7" s="25">
        <v>20.22</v>
      </c>
      <c r="BJ7" s="25">
        <v>247.27</v>
      </c>
      <c r="BK7" s="25">
        <v>239.18</v>
      </c>
      <c r="BL7" s="25">
        <v>236.29</v>
      </c>
      <c r="BM7" s="25">
        <v>238.77</v>
      </c>
      <c r="BN7" s="25">
        <v>218.57</v>
      </c>
      <c r="BO7" s="25">
        <v>265.93</v>
      </c>
      <c r="BP7" s="25">
        <v>106.22</v>
      </c>
      <c r="BQ7" s="25">
        <v>96.95</v>
      </c>
      <c r="BR7" s="25">
        <v>108.12</v>
      </c>
      <c r="BS7" s="25">
        <v>80.48</v>
      </c>
      <c r="BT7" s="25">
        <v>103.31</v>
      </c>
      <c r="BU7" s="25">
        <v>105.34</v>
      </c>
      <c r="BV7" s="25">
        <v>101.89</v>
      </c>
      <c r="BW7" s="25">
        <v>104.33</v>
      </c>
      <c r="BX7" s="25">
        <v>98.85</v>
      </c>
      <c r="BY7" s="25">
        <v>101.78</v>
      </c>
      <c r="BZ7" s="25">
        <v>97.82</v>
      </c>
      <c r="CA7" s="25">
        <v>127.79</v>
      </c>
      <c r="CB7" s="25">
        <v>138.9</v>
      </c>
      <c r="CC7" s="25">
        <v>123.53</v>
      </c>
      <c r="CD7" s="25">
        <v>129.80000000000001</v>
      </c>
      <c r="CE7" s="25">
        <v>130.55000000000001</v>
      </c>
      <c r="CF7" s="25">
        <v>159.6</v>
      </c>
      <c r="CG7" s="25">
        <v>156.32</v>
      </c>
      <c r="CH7" s="25">
        <v>157.4</v>
      </c>
      <c r="CI7" s="25">
        <v>162.61000000000001</v>
      </c>
      <c r="CJ7" s="25">
        <v>163.94</v>
      </c>
      <c r="CK7" s="25">
        <v>177.56</v>
      </c>
      <c r="CL7" s="25">
        <v>70.59</v>
      </c>
      <c r="CM7" s="25">
        <v>73.16</v>
      </c>
      <c r="CN7" s="25">
        <v>71.92</v>
      </c>
      <c r="CO7" s="25">
        <v>71.13</v>
      </c>
      <c r="CP7" s="25">
        <v>70.58</v>
      </c>
      <c r="CQ7" s="25">
        <v>62.05</v>
      </c>
      <c r="CR7" s="25">
        <v>63.23</v>
      </c>
      <c r="CS7" s="25">
        <v>62.59</v>
      </c>
      <c r="CT7" s="25">
        <v>61.81</v>
      </c>
      <c r="CU7" s="25">
        <v>62.35</v>
      </c>
      <c r="CV7" s="25">
        <v>59.81</v>
      </c>
      <c r="CW7" s="25">
        <v>95.62</v>
      </c>
      <c r="CX7" s="25">
        <v>87.7</v>
      </c>
      <c r="CY7" s="25">
        <v>96.28</v>
      </c>
      <c r="CZ7" s="25">
        <v>96.3</v>
      </c>
      <c r="DA7" s="25">
        <v>95.27</v>
      </c>
      <c r="DB7" s="25">
        <v>89.11</v>
      </c>
      <c r="DC7" s="25">
        <v>89.35</v>
      </c>
      <c r="DD7" s="25">
        <v>89.7</v>
      </c>
      <c r="DE7" s="25">
        <v>89.24</v>
      </c>
      <c r="DF7" s="25">
        <v>88.71</v>
      </c>
      <c r="DG7" s="25">
        <v>89.42</v>
      </c>
      <c r="DH7" s="25">
        <v>51.93</v>
      </c>
      <c r="DI7" s="25">
        <v>53.05</v>
      </c>
      <c r="DJ7" s="25">
        <v>53.68</v>
      </c>
      <c r="DK7" s="25">
        <v>55.06</v>
      </c>
      <c r="DL7" s="25">
        <v>56.24</v>
      </c>
      <c r="DM7" s="25">
        <v>48.69</v>
      </c>
      <c r="DN7" s="25">
        <v>49.62</v>
      </c>
      <c r="DO7" s="25">
        <v>50.5</v>
      </c>
      <c r="DP7" s="25">
        <v>51.28</v>
      </c>
      <c r="DQ7" s="25">
        <v>51.95</v>
      </c>
      <c r="DR7" s="25">
        <v>52.02</v>
      </c>
      <c r="DS7" s="25">
        <v>2.52</v>
      </c>
      <c r="DT7" s="25">
        <v>2.33</v>
      </c>
      <c r="DU7" s="25">
        <v>2.16</v>
      </c>
      <c r="DV7" s="25">
        <v>2.16</v>
      </c>
      <c r="DW7" s="25">
        <v>1.85</v>
      </c>
      <c r="DX7" s="25">
        <v>18.260000000000002</v>
      </c>
      <c r="DY7" s="25">
        <v>19.510000000000002</v>
      </c>
      <c r="DZ7" s="25">
        <v>21.19</v>
      </c>
      <c r="EA7" s="25">
        <v>22.64</v>
      </c>
      <c r="EB7" s="25">
        <v>24.49</v>
      </c>
      <c r="EC7" s="25">
        <v>25.37</v>
      </c>
      <c r="ED7" s="25">
        <v>0.37</v>
      </c>
      <c r="EE7" s="25">
        <v>0.18</v>
      </c>
      <c r="EF7" s="25">
        <v>0.15</v>
      </c>
      <c r="EG7" s="25">
        <v>0.17</v>
      </c>
      <c r="EH7" s="25">
        <v>0.28999999999999998</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2025-02-13T06:25:49Z</cp:lastPrinted>
  <dcterms:created xsi:type="dcterms:W3CDTF">2025-01-24T06:46:49Z</dcterms:created>
  <dcterms:modified xsi:type="dcterms:W3CDTF">2025-02-13T06:32:22Z</dcterms:modified>
  <cp:category/>
</cp:coreProperties>
</file>